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<sst xmlns="http://schemas.openxmlformats.org/spreadsheetml/2006/main" count="424" uniqueCount="129">
  <si>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</si>
  <si>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</si>
  <si>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</si>
  <si>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</si>
  <si>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</si>
  <si>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</si>
  <si>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</si>
  <si>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</si>
  <si>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</si>
  <si>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</si>
  <si>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</si>
  <si>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</si>
  <si>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</si>
  <si>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</si>
  <si>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</si>
  <si>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</si>
  <si>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</si>
  <si>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</si>
  <si>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</si>
  <si>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</si>
  <si>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</si>
  <si>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</si>
  <si>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</si>
  <si>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</si>
  <si>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</si>
  <si>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</si>
  <si>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</si>
  <si>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</si>
  <si>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</si>
  <si>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</si>
  <si>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</si>
  <si>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</si>
  <si>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</si>
  <si>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</si>
  <si>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</si>
  <si>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</si>
  <si>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</si>
  <si>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</si>
  <si>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</si>
  <si>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</si>
  <si>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</si>
  <si>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</si>
  <si>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</si>
  <si>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</si>
  <si>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</si>
  <si>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</si>
  <si>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</si>
  <si>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</si>
  <si>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</si>
  <si>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</si>
  <si>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</si>
  <si>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</si>
  <si>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</si>
  <si>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</si>
  <si>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</si>
  <si>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</si>
  <si>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</si>
  <si>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</si>
  <si>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</si>
  <si>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</si>
  <si>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</si>
  <si>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</si>
  <si>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</si>
  <si>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</si>
  <si>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</si>
  <si>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</si>
  <si>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</si>
  <si>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</si>
  <si>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</si>
  <si>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</si>
  <si>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</si>
  <si>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</si>
  <si>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</si>
  <si>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</si>
  <si>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</si>
  <si>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</si>
  <si>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</si>
  <si>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</si>
  <si>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</si>
  <si>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</si>
  <si>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</si>
  <si>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</si>
  <si>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</si>
  <si>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</si>
  <si>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</si>
  <si>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</si>
  <si>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</si>
  <si>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</si>
  <si>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</si>
  <si>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</si>
  <si>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</si>
  <si>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</si>
  <si>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</si>
  <si>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</si>
  <si>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</si>
  <si>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</si>
  <si>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</si>
  <si>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</si>
  <si>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</si>
  <si>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</si>
  <si>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</si>
  <si>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</si>
  <si>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</si>
  <si>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</si>
  <si>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</si>
  <si>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</si>
  <si>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</si>
  <si>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</si>
  <si>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</si>
  <si>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</si>
  <si>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</si>
  <si>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</si>
  <si>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</si>
  <si>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</si>
  <si>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</si>
  <si>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</si>
  <si>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</si>
  <si>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</si>
  <si>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</si>
  <si>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</si>
  <si>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</si>
  <si>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</si>
  <si>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план на січень-листопад 2017р.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</si>
  <si>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</si>
  <si>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листопад2017 р. </t>
  </si>
  <si>
    <t>станом на 15.11.2017</t>
  </si>
  <si>
    <r>
      <t xml:space="preserve">станом на 15.11.2017р.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</si>
  <si>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15.11.2017р.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</si>
  <si>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15.11.2017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</si>
</sst>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2"/>
      <color indexed="8"/>
      <name val="Times New Roman"/>
      <family val="1"/>
    </font>
    <font>
      <sz val="5.2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2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0019259"/>
        <c:axId val="24629012"/>
      </c:lineChart>
      <c:catAx>
        <c:axId val="400192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9012"/>
        <c:crosses val="autoZero"/>
        <c:auto val="0"/>
        <c:lblOffset val="100"/>
        <c:tickLblSkip val="1"/>
        <c:noMultiLvlLbl val="0"/>
      </c:catAx>
      <c:valAx>
        <c:axId val="246290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192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53592069"/>
        <c:axId val="12566574"/>
      </c:lineChart>
      <c:catAx>
        <c:axId val="535920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 val="autoZero"/>
        <c:auto val="0"/>
        <c:lblOffset val="100"/>
        <c:tickLblSkip val="1"/>
        <c:noMultiLvlLbl val="0"/>
      </c:catAx>
      <c:valAx>
        <c:axId val="12566574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59544"/>
        <c:crosses val="autoZero"/>
        <c:auto val="0"/>
        <c:lblOffset val="100"/>
        <c:tickLblSkip val="1"/>
        <c:noMultiLvlLbl val="0"/>
      </c:catAx>
      <c:valAx>
        <c:axId val="11259544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15.11.2017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листопад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4227033"/>
        <c:axId val="39607842"/>
      </c:bar3D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07842"/>
        <c:crosses val="autoZero"/>
        <c:auto val="1"/>
        <c:lblOffset val="100"/>
        <c:tickLblSkip val="1"/>
        <c:noMultiLvlLbl val="0"/>
      </c:catAx>
      <c:valAx>
        <c:axId val="39607842"/>
        <c:scaling>
          <c:orientation val="minMax"/>
          <c:max val="6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7033"/>
        <c:crossesAt val="1"/>
        <c:crossBetween val="between"/>
        <c:dispUnits/>
        <c:majorUnit val="40000"/>
        <c:minorUnit val="13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0926259"/>
        <c:axId val="54118604"/>
      </c:bar3D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18604"/>
        <c:crosses val="autoZero"/>
        <c:auto val="1"/>
        <c:lblOffset val="100"/>
        <c:tickLblSkip val="1"/>
        <c:noMultiLvlLbl val="0"/>
      </c:catAx>
      <c:valAx>
        <c:axId val="54118604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26259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0334517"/>
        <c:axId val="48792926"/>
      </c:lineChart>
      <c:catAx>
        <c:axId val="203345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92926"/>
        <c:crosses val="autoZero"/>
        <c:auto val="0"/>
        <c:lblOffset val="100"/>
        <c:tickLblSkip val="1"/>
        <c:noMultiLvlLbl val="0"/>
      </c:catAx>
      <c:valAx>
        <c:axId val="487929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3451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6483151"/>
        <c:axId val="59912904"/>
      </c:lineChart>
      <c:catAx>
        <c:axId val="364831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12904"/>
        <c:crosses val="autoZero"/>
        <c:auto val="0"/>
        <c:lblOffset val="100"/>
        <c:tickLblSkip val="1"/>
        <c:noMultiLvlLbl val="0"/>
      </c:catAx>
      <c:valAx>
        <c:axId val="599129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831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345225"/>
        <c:axId val="21107026"/>
      </c:lineChart>
      <c:catAx>
        <c:axId val="23452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07026"/>
        <c:crosses val="autoZero"/>
        <c:auto val="0"/>
        <c:lblOffset val="100"/>
        <c:tickLblSkip val="1"/>
        <c:noMultiLvlLbl val="0"/>
      </c:catAx>
      <c:valAx>
        <c:axId val="211070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52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47516"/>
        <c:crosses val="autoZero"/>
        <c:auto val="0"/>
        <c:lblOffset val="100"/>
        <c:tickLblSkip val="1"/>
        <c:noMultiLvlLbl val="0"/>
      </c:catAx>
      <c:valAx>
        <c:axId val="319475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4550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 val="autoZero"/>
        <c:auto val="0"/>
        <c:lblOffset val="100"/>
        <c:tickLblSkip val="1"/>
        <c:noMultiLvlLbl val="0"/>
      </c:catAx>
      <c:valAx>
        <c:axId val="376119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9218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71024"/>
        <c:crosses val="autoZero"/>
        <c:auto val="0"/>
        <c:lblOffset val="100"/>
        <c:tickLblSkip val="1"/>
        <c:noMultiLvlLbl val="0"/>
      </c:catAx>
      <c:valAx>
        <c:axId val="266710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344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8712625"/>
        <c:axId val="12869306"/>
      </c:lineChart>
      <c:catAx>
        <c:axId val="387126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69306"/>
        <c:crosses val="autoZero"/>
        <c:auto val="0"/>
        <c:lblOffset val="100"/>
        <c:tickLblSkip val="1"/>
        <c:noMultiLvlLbl val="0"/>
      </c:catAx>
      <c:valAx>
        <c:axId val="128693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126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8714891"/>
        <c:axId val="35780836"/>
      </c:lineChart>
      <c:catAx>
        <c:axId val="487148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80836"/>
        <c:crosses val="autoZero"/>
        <c:auto val="0"/>
        <c:lblOffset val="100"/>
        <c:tickLblSkip val="1"/>
        <c:noMultiLvlLbl val="0"/>
      </c:catAx>
      <c:valAx>
        <c:axId val="357808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1489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15.11.2017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1 233 933,3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1 182 003,1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січень-листопад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-69 203,1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листопад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119 162,0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-51 930,2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  <sheetData sheetId="2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118</v>
      </c>
      <c r="S1" s="129"/>
      <c r="T1" s="129"/>
      <c r="U1" s="129"/>
      <c r="V1" s="129"/>
      <c r="W1" s="130"/>
    </row>
    <row r="2" spans="1:23" ht="15" thickBot="1">
      <c r="A2" s="131" t="s">
        <v>119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124</v>
      </c>
      <c r="S1" s="129"/>
      <c r="T1" s="129"/>
      <c r="U1" s="129"/>
      <c r="V1" s="129"/>
      <c r="W1" s="130"/>
    </row>
    <row r="2" spans="1:23" ht="15" thickBot="1">
      <c r="A2" s="131" t="s">
        <v>125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126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4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4">N4-B4-C4-F4-G4-H4-I4-J4-K4-L4</f>
        <v>29.300000000000637</v>
      </c>
      <c r="N4" s="69">
        <v>4419.3</v>
      </c>
      <c r="O4" s="69">
        <v>4400</v>
      </c>
      <c r="P4" s="3">
        <f aca="true" t="shared" si="2" ref="P4:P24">N4/O4</f>
        <v>1.0043863636363637</v>
      </c>
      <c r="Q4" s="2">
        <f>AVERAGE(N4:N13)</f>
        <v>4995.904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4995.9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4995.9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4995.9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4995.9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4995.9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4995.9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4995.9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4995.9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367.90000000000055</v>
      </c>
      <c r="N13" s="69">
        <v>5940.5</v>
      </c>
      <c r="O13" s="69">
        <v>9000</v>
      </c>
      <c r="P13" s="3">
        <f t="shared" si="2"/>
        <v>0.6600555555555555</v>
      </c>
      <c r="Q13" s="2">
        <v>4995.9</v>
      </c>
      <c r="R13" s="75"/>
      <c r="S13" s="69"/>
      <c r="T13" s="76"/>
      <c r="U13" s="141"/>
      <c r="V13" s="142"/>
      <c r="W13" s="74">
        <f t="shared" si="3"/>
        <v>0</v>
      </c>
    </row>
    <row r="14" spans="1:23" ht="12.75">
      <c r="A14" s="10">
        <v>43054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7000</v>
      </c>
      <c r="P14" s="3">
        <f t="shared" si="2"/>
        <v>0</v>
      </c>
      <c r="Q14" s="2">
        <v>4995.9</v>
      </c>
      <c r="R14" s="75"/>
      <c r="S14" s="69"/>
      <c r="T14" s="80"/>
      <c r="U14" s="141"/>
      <c r="V14" s="142"/>
      <c r="W14" s="74">
        <f t="shared" si="3"/>
        <v>0</v>
      </c>
    </row>
    <row r="15" spans="1:23" ht="12.75">
      <c r="A15" s="10">
        <v>43055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4200</v>
      </c>
      <c r="P15" s="3">
        <f>N15/O15</f>
        <v>0</v>
      </c>
      <c r="Q15" s="2">
        <v>4995.9</v>
      </c>
      <c r="R15" s="75"/>
      <c r="S15" s="69"/>
      <c r="T15" s="80"/>
      <c r="U15" s="141"/>
      <c r="V15" s="142"/>
      <c r="W15" s="74">
        <f t="shared" si="3"/>
        <v>0</v>
      </c>
    </row>
    <row r="16" spans="1:23" ht="12.75">
      <c r="A16" s="10">
        <v>43056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3800</v>
      </c>
      <c r="P16" s="3">
        <f t="shared" si="2"/>
        <v>0</v>
      </c>
      <c r="Q16" s="2">
        <v>4995.9</v>
      </c>
      <c r="R16" s="75"/>
      <c r="S16" s="69"/>
      <c r="T16" s="80"/>
      <c r="U16" s="141"/>
      <c r="V16" s="142"/>
      <c r="W16" s="74">
        <f t="shared" si="3"/>
        <v>0</v>
      </c>
    </row>
    <row r="17" spans="1:23" ht="12.75">
      <c r="A17" s="10">
        <v>43059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5000</v>
      </c>
      <c r="P17" s="3">
        <f t="shared" si="2"/>
        <v>0</v>
      </c>
      <c r="Q17" s="2">
        <v>4995.9</v>
      </c>
      <c r="R17" s="75"/>
      <c r="S17" s="69"/>
      <c r="T17" s="80"/>
      <c r="U17" s="141"/>
      <c r="V17" s="142"/>
      <c r="W17" s="74">
        <f t="shared" si="3"/>
        <v>0</v>
      </c>
    </row>
    <row r="18" spans="1:23" ht="12.75">
      <c r="A18" s="10">
        <v>43060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4995.9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43061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4995.9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43062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4995.9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43063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4200</v>
      </c>
      <c r="P21" s="3">
        <f t="shared" si="2"/>
        <v>0</v>
      </c>
      <c r="Q21" s="2">
        <v>4995.9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43066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4800</v>
      </c>
      <c r="P22" s="3">
        <f>N22/O22</f>
        <v>0</v>
      </c>
      <c r="Q22" s="2">
        <v>4995.9</v>
      </c>
      <c r="R22" s="81"/>
      <c r="S22" s="80"/>
      <c r="T22" s="76"/>
      <c r="U22" s="141"/>
      <c r="V22" s="142"/>
      <c r="W22" s="74">
        <f t="shared" si="3"/>
        <v>0</v>
      </c>
    </row>
    <row r="23" spans="1:23" ht="12.75">
      <c r="A23" s="10">
        <v>43067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10400</v>
      </c>
      <c r="P23" s="3">
        <f>N23/O23</f>
        <v>0</v>
      </c>
      <c r="Q23" s="2">
        <v>4995.9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10">
        <v>43069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13600-688</f>
        <v>12912</v>
      </c>
      <c r="P24" s="3">
        <f t="shared" si="2"/>
        <v>0</v>
      </c>
      <c r="Q24" s="2">
        <v>4995.9</v>
      </c>
      <c r="R24" s="81"/>
      <c r="S24" s="80"/>
      <c r="T24" s="76"/>
      <c r="U24" s="141"/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24935.81</v>
      </c>
      <c r="C25" s="92">
        <f t="shared" si="4"/>
        <v>2867.7</v>
      </c>
      <c r="D25" s="115">
        <f t="shared" si="4"/>
        <v>216.6</v>
      </c>
      <c r="E25" s="115">
        <f t="shared" si="4"/>
        <v>2651.1000000000004</v>
      </c>
      <c r="F25" s="92">
        <f t="shared" si="4"/>
        <v>238.4</v>
      </c>
      <c r="G25" s="92">
        <f t="shared" si="4"/>
        <v>1683.1000000000001</v>
      </c>
      <c r="H25" s="92">
        <f t="shared" si="4"/>
        <v>15438.2</v>
      </c>
      <c r="I25" s="92">
        <f t="shared" si="4"/>
        <v>890.8</v>
      </c>
      <c r="J25" s="92">
        <f t="shared" si="4"/>
        <v>302.00000000000006</v>
      </c>
      <c r="K25" s="92">
        <f t="shared" si="4"/>
        <v>517.4</v>
      </c>
      <c r="L25" s="92">
        <f t="shared" si="4"/>
        <v>2176.1</v>
      </c>
      <c r="M25" s="91">
        <f t="shared" si="4"/>
        <v>909.5300000000032</v>
      </c>
      <c r="N25" s="91">
        <f t="shared" si="4"/>
        <v>49959.04</v>
      </c>
      <c r="O25" s="91">
        <f>SUM(O4:O24)</f>
        <v>119162</v>
      </c>
      <c r="P25" s="93">
        <f>N25/O25</f>
        <v>0.4192531176046055</v>
      </c>
      <c r="Q25" s="2"/>
      <c r="R25" s="82">
        <f>SUM(R4:R24)</f>
        <v>42.9</v>
      </c>
      <c r="S25" s="82">
        <f>SUM(S4:S24)</f>
        <v>0</v>
      </c>
      <c r="T25" s="82">
        <f>SUM(T4:T24)</f>
        <v>0</v>
      </c>
      <c r="U25" s="147">
        <f>SUM(U4:U24)</f>
        <v>1</v>
      </c>
      <c r="V25" s="148"/>
      <c r="W25" s="82">
        <f>R25+S25+U25+T25+V25</f>
        <v>43.9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43054</v>
      </c>
      <c r="S30" s="153">
        <v>0.00637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43054</v>
      </c>
      <c r="S40" s="152">
        <v>39254.02499999996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128</v>
      </c>
      <c r="P27" s="173"/>
    </row>
    <row r="28" spans="1:16" ht="30.75" customHeight="1">
      <c r="A28" s="163"/>
      <c r="B28" s="48" t="s">
        <v>122</v>
      </c>
      <c r="C28" s="22" t="s">
        <v>23</v>
      </c>
      <c r="D28" s="48" t="str">
        <f>B28</f>
        <v>план на січень-листопад 2017р.</v>
      </c>
      <c r="E28" s="22" t="str">
        <f>C28</f>
        <v>факт</v>
      </c>
      <c r="F28" s="47" t="str">
        <f>B28</f>
        <v>план на січень-листопад 2017р.</v>
      </c>
      <c r="G28" s="62" t="str">
        <f>C28</f>
        <v>факт</v>
      </c>
      <c r="H28" s="48" t="str">
        <f>B28</f>
        <v>план на січень-листопад 2017р.</v>
      </c>
      <c r="I28" s="22" t="str">
        <f>C28</f>
        <v>факт</v>
      </c>
      <c r="J28" s="47"/>
      <c r="K28" s="62"/>
      <c r="L28" s="45" t="str">
        <f>D28</f>
        <v>план на січень-листопад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листопад!S40</f>
        <v>39254.02499999996</v>
      </c>
      <c r="B29" s="49">
        <v>33630</v>
      </c>
      <c r="C29" s="49">
        <v>7626.13</v>
      </c>
      <c r="D29" s="49">
        <v>79505.01</v>
      </c>
      <c r="E29" s="49">
        <v>938.04</v>
      </c>
      <c r="F29" s="49">
        <v>55300</v>
      </c>
      <c r="G29" s="49">
        <v>14889.31</v>
      </c>
      <c r="H29" s="49">
        <v>11</v>
      </c>
      <c r="I29" s="49">
        <v>13</v>
      </c>
      <c r="J29" s="49"/>
      <c r="K29" s="49"/>
      <c r="L29" s="63">
        <f>H29+F29+D29+J29+B29</f>
        <v>168446.01</v>
      </c>
      <c r="M29" s="50">
        <f>C29+E29+G29+I29</f>
        <v>23466.48</v>
      </c>
      <c r="N29" s="51">
        <f>M29-L29</f>
        <v>-144979.53</v>
      </c>
      <c r="O29" s="174">
        <f>листопад!S30</f>
        <v>0.00637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681520</v>
      </c>
      <c r="C48" s="32">
        <v>643146.82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167452</v>
      </c>
      <c r="C49" s="32">
        <v>153757.97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187755</v>
      </c>
      <c r="C50" s="32">
        <v>196296.69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22164.1</v>
      </c>
      <c r="C51" s="32">
        <v>23837.57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118600</v>
      </c>
      <c r="C52" s="32">
        <v>103076.34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6670</v>
      </c>
      <c r="C53" s="32">
        <v>5925.6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27700</v>
      </c>
      <c r="C54" s="32">
        <v>24690.14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22072.20000000004</v>
      </c>
      <c r="C55" s="12">
        <v>31271.969999999936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1233933.3</v>
      </c>
      <c r="C56" s="9">
        <v>1182003.0999999999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33630</v>
      </c>
      <c r="C58" s="9">
        <f>C29</f>
        <v>7626.13</v>
      </c>
    </row>
    <row r="59" spans="1:3" ht="25.5">
      <c r="A59" s="83" t="s">
        <v>54</v>
      </c>
      <c r="B59" s="9">
        <f>D29</f>
        <v>79505.01</v>
      </c>
      <c r="C59" s="9">
        <f>E29</f>
        <v>938.04</v>
      </c>
    </row>
    <row r="60" spans="1:3" ht="12.75">
      <c r="A60" s="83" t="s">
        <v>55</v>
      </c>
      <c r="B60" s="9">
        <f>F29</f>
        <v>55300</v>
      </c>
      <c r="C60" s="9">
        <f>G29</f>
        <v>14889.31</v>
      </c>
    </row>
    <row r="61" spans="1:3" ht="25.5">
      <c r="A61" s="83" t="s">
        <v>56</v>
      </c>
      <c r="B61" s="9">
        <f>H29</f>
        <v>11</v>
      </c>
      <c r="C61" s="9">
        <f>I29</f>
        <v>13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87</v>
      </c>
      <c r="S1" s="129"/>
      <c r="T1" s="129"/>
      <c r="U1" s="129"/>
      <c r="V1" s="129"/>
      <c r="W1" s="130"/>
    </row>
    <row r="2" spans="1:23" ht="15" thickBot="1">
      <c r="A2" s="131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92</v>
      </c>
      <c r="S1" s="129"/>
      <c r="T1" s="129"/>
      <c r="U1" s="129"/>
      <c r="V1" s="129"/>
      <c r="W1" s="130"/>
    </row>
    <row r="2" spans="1:23" ht="15" thickBot="1">
      <c r="A2" s="131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95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98</v>
      </c>
      <c r="S1" s="129"/>
      <c r="T1" s="129"/>
      <c r="U1" s="129"/>
      <c r="V1" s="129"/>
      <c r="W1" s="130"/>
    </row>
    <row r="2" spans="1:23" ht="15" thickBot="1">
      <c r="A2" s="131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100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103</v>
      </c>
      <c r="S1" s="129"/>
      <c r="T1" s="129"/>
      <c r="U1" s="129"/>
      <c r="V1" s="129"/>
      <c r="W1" s="130"/>
    </row>
    <row r="2" spans="1:23" ht="15" thickBo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107</v>
      </c>
      <c r="S1" s="129"/>
      <c r="T1" s="129"/>
      <c r="U1" s="129"/>
      <c r="V1" s="129"/>
      <c r="W1" s="130"/>
    </row>
    <row r="2" spans="1:23" ht="1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113</v>
      </c>
      <c r="S1" s="129"/>
      <c r="T1" s="129"/>
      <c r="U1" s="129"/>
      <c r="V1" s="129"/>
      <c r="W1" s="130"/>
    </row>
    <row r="2" spans="1:23" ht="15" thickBot="1">
      <c r="A2" s="131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2017-11-15T09:31:41Z</dcterms:modified>
  <cp:category/>
  <cp:version/>
  <cp:contentType/>
  <cp:contentStatus/>
</cp:coreProperties>
</file>